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<sst xmlns="http://schemas.openxmlformats.org/spreadsheetml/2006/main" count="97" uniqueCount="95">
  <si>
    <t>3D print cost calculator</t>
  </si>
  <si>
    <t>The same math as the calculator at 3dprintcosts.com. Type over the blue cells; every black cell recalculates.</t>
  </si>
  <si>
    <t>Your inputs</t>
  </si>
  <si>
    <t>Filament used (g)</t>
  </si>
  <si>
    <t>Filament weight from your slicer preview</t>
  </si>
  <si>
    <t>Spool weight (g)</t>
  </si>
  <si>
    <t>Net weight on the spool, usually 1000</t>
  </si>
  <si>
    <t>Spool price ($)</t>
  </si>
  <si>
    <t>What you paid for that spool</t>
  </si>
  <si>
    <t>Print time, hours</t>
  </si>
  <si>
    <t>Slicer estimate; still an estimate</t>
  </si>
  <si>
    <t>Print time, minutes</t>
  </si>
  <si>
    <t>Printer power (W)</t>
  </si>
  <si>
    <t>Average draw; nameplate is a ceiling</t>
  </si>
  <si>
    <t>Electricity rate ($/kWh)</t>
  </si>
  <si>
    <t>From your power bill</t>
  </si>
  <si>
    <t>Printer price ($)</t>
  </si>
  <si>
    <t>What the machine cost you</t>
  </si>
  <si>
    <t>Printer lifespan (h)</t>
  </si>
  <si>
    <t>Hours before it is worn out or obsolete</t>
  </si>
  <si>
    <t>Failure rate</t>
  </si>
  <si>
    <t>Share of prints you redo. 5% is roughly 1 in 20</t>
  </si>
  <si>
    <t>Hands-on time (h)</t>
  </si>
  <si>
    <t>Setup, removal, cleanup, packing. Not print time</t>
  </si>
  <si>
    <t>Labor rate ($/h)</t>
  </si>
  <si>
    <t>What your hands-on time is worth</t>
  </si>
  <si>
    <t>Packaging ($)</t>
  </si>
  <si>
    <t>Box, bag, label</t>
  </si>
  <si>
    <t>Other overhead ($)</t>
  </si>
  <si>
    <t>Anything else this one job consumes</t>
  </si>
  <si>
    <t>Quantity</t>
  </si>
  <si>
    <t>Identical pieces in the job</t>
  </si>
  <si>
    <t>Minimum charge ($)</t>
  </si>
  <si>
    <t>Floor under the suggested price</t>
  </si>
  <si>
    <t>Target margin</t>
  </si>
  <si>
    <t>Profit as a share of the selling price</t>
  </si>
  <si>
    <t>Marketplace and payment fees (Etsy defaults)</t>
  </si>
  <si>
    <t>Transaction fee</t>
  </si>
  <si>
    <t>Etsy charges this everywhere</t>
  </si>
  <si>
    <t>Listing fee ($)</t>
  </si>
  <si>
    <t>Per listing</t>
  </si>
  <si>
    <t>Processing fee</t>
  </si>
  <si>
    <t>US rate; see the note below</t>
  </si>
  <si>
    <t>Processing fixed fee ($)</t>
  </si>
  <si>
    <t>Etsy varies payment processing by the country of your bank account: of 64 locations, 33 pay 4%, 8 pay 4.5% and 13 pay 6.5% (Etsy Payments Policy, 31 July 2026). If that is you, type your rate over the two yellow processing cells.</t>
  </si>
  <si>
    <t>Total fee</t>
  </si>
  <si>
    <t>Transaction plus processing, clamped like the calculator clamps it</t>
  </si>
  <si>
    <t>Total fixed fee ($)</t>
  </si>
  <si>
    <t>Listing plus processing; a negative total counts as zero</t>
  </si>
  <si>
    <t>What one job costs</t>
  </si>
  <si>
    <t>Total print time (h)</t>
  </si>
  <si>
    <t>Hours plus minutes</t>
  </si>
  <si>
    <t>Material cost ($)</t>
  </si>
  <si>
    <t>Grams over spool weight, times spool price</t>
  </si>
  <si>
    <t>Electricity cost ($)</t>
  </si>
  <si>
    <t>kW times hours times your rate</t>
  </si>
  <si>
    <t>Machine wear ($)</t>
  </si>
  <si>
    <t>Printer price spread over its lifespan hours</t>
  </si>
  <si>
    <t>Labor cost ($)</t>
  </si>
  <si>
    <t>Hands-on time times your rate</t>
  </si>
  <si>
    <t>Base cost ($)</t>
  </si>
  <si>
    <t>Everything above plus packaging and overhead</t>
  </si>
  <si>
    <t>Failure-adjusted cost ($)</t>
  </si>
  <si>
    <t>Successful prints also carry the failed ones</t>
  </si>
  <si>
    <t>The price</t>
  </si>
  <si>
    <t>Kept after fees and margin</t>
  </si>
  <si>
    <t>The slice of the price that reaches you</t>
  </si>
  <si>
    <t>Suggested price ($)</t>
  </si>
  <si>
    <t>Covers cost, fixed fees, your margin and percentage fees</t>
  </si>
  <si>
    <t>Minimum charge applied?</t>
  </si>
  <si>
    <t>TRUE when the floor, not the margin, set the price</t>
  </si>
  <si>
    <t>Expected profit ($)</t>
  </si>
  <si>
    <t>What you keep after fees</t>
  </si>
  <si>
    <t>Actual margin</t>
  </si>
  <si>
    <t>Profit as a share of the price. Not the same as markup</t>
  </si>
  <si>
    <t>Markup</t>
  </si>
  <si>
    <t>Profit as a share of cost</t>
  </si>
  <si>
    <t>Price per piece ($)</t>
  </si>
  <si>
    <t>Suggested price over the quantity, minimum one piece</t>
  </si>
  <si>
    <t>Profit per print hour ($)</t>
  </si>
  <si>
    <t>The number that compares unlike jobs</t>
  </si>
  <si>
    <t>How to use this sheet</t>
  </si>
  <si>
    <t/>
  </si>
  <si>
    <t>1. Type your numbers over the blue cells on the Calculator tab. Every black cell is a formula and recalculates.</t>
  </si>
  <si>
    <t>2. Filament grams and print time come from your slicer preview. They are estimates; your printer will differ a little every time.</t>
  </si>
  <si>
    <t>3. The percent cells (failure rate, fees, margin) are true percent cells. Type the percent sign (5%) or the fraction (0.05).</t>
  </si>
  <si>
    <t>4. Electricity rate comes from your power bill, in dollars per kWh. Printer power is average draw; 150 W is a reasonable mid-size FDM figure.</t>
  </si>
  <si>
    <t>5. Machine wear spreads the printer's price over its expected lifespan, so each print carries a share of what the machine cost. A $500 printer over 2,000 hours adds $0.25 an hour.</t>
  </si>
  <si>
    <t>6. The failure rate divides the cost by (1 - rate): a 5% rate means roughly 1 in 20 prints is redone, and the other 19 pay for it.</t>
  </si>
  <si>
    <t>7. Hands-on time is the minutes you actually touch the job (setup, removal, cleanup, packing), not the hours it prints. Setting it to zero is a choice; make it on purpose.</t>
  </si>
  <si>
    <t>8. Fees: Etsy charges 6.5% transaction and a $0.20 listing fee everywhere, and payment processing varies by the country of your bank account. The sheet ships with the US rate, 3% plus $0.25 (yellow cells). Of Etsy's 64 bank locations, 33 pay 4%, 8 pay 4.5% and 13 pay 6.5%. Sources: Etsy fees policy, last updated 13 February 2026, and Etsy Payments policy, last updated 31 July 2026, both read 8 September 2026.</t>
  </si>
  <si>
    <t>9. Margin is profit as a share of the selling price; markup is profit as a share of cost. 30% margin is not 30% markup. The sheet prices to your margin, like the site calculator.</t>
  </si>
  <si>
    <t>10. Profit per print hour divides expected profit by total print time. It is the honest way to compare a 30-minute keychain against a 12-hour dice tower.</t>
  </si>
  <si>
    <t>The shipped numbers are a worked example: a 50 g phone stand, 2.5 hours of printing, 9 minutes of hands-on time, from the September 2026 Etsy study on 3dprintcosts.com.</t>
  </si>
  <si>
    <t>The math matches the calculator at 3dprintcosts.com exactly. If a number disagrees, tell us: hello@3dprintcosts.com.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</si>
</sst>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0.##"/>
    <numFmt numFmtId="166" formatCode="&quot;$&quot;#,##0.000"/>
    <numFmt numFmtId="167" formatCode="0.0%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i/>
      <color rgb="FF6B7280"/>
    </font>
    <font>
      <b/>
    </font>
    <font>
      <color rgb="FF0000FF"/>
    </font>
    <font>
      <color rgb="FF6B7280"/>
      <sz val="10"/>
    </font>
    <font>
      <i/>
      <color rgb="FF6B7280"/>
      <sz val="10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FEEEC"/>
      </patternFill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1" fontId="4" fillId="0" borderId="0" xfId="0" applyNumberFormat="1" applyFont="1"/>
    <xf numFmtId="0" fontId="5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2" fontId="4" fillId="0" borderId="0" xfId="0" applyNumberFormat="1" applyFont="1"/>
    <xf numFmtId="167" fontId="4" fillId="3" borderId="0" xfId="0" applyNumberFormat="1" applyFont="1" applyFill="1"/>
    <xf numFmtId="164" fontId="4" fillId="3" borderId="0" xfId="0" applyNumberFormat="1" applyFont="1" applyFill="1"/>
    <xf numFmtId="0" fontId="6" fillId="0" borderId="0" xfId="0" applyFont="1" applyAlignment="1">
      <alignment vertical="top" wrapText="1"/>
    </xf>
    <xf numFmtId="167" fontId="0" fillId="0" borderId="0" xfId="0" applyNumberFormat="1"/>
    <xf numFmtId="164" fontId="0" fillId="0" borderId="0" xfId="0" applyNumberFormat="1"/>
    <xf numFmtId="2" fontId="0" fillId="0" borderId="0" xfId="0" applyNumberFormat="1"/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FormatPr defaultRowHeight="15" outlineLevelRow="0" outlineLevelCol="0" x14ac:dyDescent="55"/>
  <cols>
    <col min="1" max="1" width="36" customWidth="1"/>
    <col min="2" max="2" width="16" customWidth="1"/>
    <col min="3" max="3" width="5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3" x14ac:dyDescent="0.25">
      <c r="A3" s="3" t="s">
        <v>2</v>
      </c>
      <c r="B3" s="4"/>
      <c r="C3" s="4"/>
    </row>
    <row r="4" spans="1:3" x14ac:dyDescent="0.25">
      <c r="A4" t="s">
        <v>3</v>
      </c>
      <c r="B4" s="5">
        <v>50</v>
      </c>
      <c r="C4" s="6" t="s">
        <v>4</v>
      </c>
    </row>
    <row r="5" spans="1:3" x14ac:dyDescent="0.25">
      <c r="A5" t="s">
        <v>5</v>
      </c>
      <c r="B5" s="5">
        <v>1000</v>
      </c>
      <c r="C5" s="6" t="s">
        <v>6</v>
      </c>
    </row>
    <row r="6" spans="1:3" x14ac:dyDescent="0.25">
      <c r="A6" t="s">
        <v>7</v>
      </c>
      <c r="B6" s="7">
        <v>20</v>
      </c>
      <c r="C6" s="6" t="s">
        <v>8</v>
      </c>
    </row>
    <row r="7" spans="1:3" x14ac:dyDescent="0.25">
      <c r="A7" t="s">
        <v>9</v>
      </c>
      <c r="B7" s="8">
        <v>2</v>
      </c>
      <c r="C7" s="6" t="s">
        <v>10</v>
      </c>
    </row>
    <row r="8" spans="1:2" x14ac:dyDescent="0.25">
      <c r="A8" t="s">
        <v>11</v>
      </c>
      <c r="B8" s="5">
        <v>30</v>
      </c>
    </row>
    <row r="9" spans="1:3" x14ac:dyDescent="0.25">
      <c r="A9" t="s">
        <v>12</v>
      </c>
      <c r="B9" s="5">
        <v>150</v>
      </c>
      <c r="C9" s="6" t="s">
        <v>13</v>
      </c>
    </row>
    <row r="10" spans="1:3" x14ac:dyDescent="0.25">
      <c r="A10" t="s">
        <v>14</v>
      </c>
      <c r="B10" s="9">
        <v>0.17</v>
      </c>
      <c r="C10" s="6" t="s">
        <v>15</v>
      </c>
    </row>
    <row r="11" spans="1:3" x14ac:dyDescent="0.25">
      <c r="A11" t="s">
        <v>16</v>
      </c>
      <c r="B11" s="7">
        <v>500</v>
      </c>
      <c r="C11" s="6" t="s">
        <v>17</v>
      </c>
    </row>
    <row r="12" spans="1:3" x14ac:dyDescent="0.25">
      <c r="A12" t="s">
        <v>18</v>
      </c>
      <c r="B12" s="5">
        <v>2000</v>
      </c>
      <c r="C12" s="6" t="s">
        <v>19</v>
      </c>
    </row>
    <row r="13" spans="1:3" x14ac:dyDescent="0.25">
      <c r="A13" t="s">
        <v>20</v>
      </c>
      <c r="B13" s="10">
        <v>0.05</v>
      </c>
      <c r="C13" s="6" t="s">
        <v>21</v>
      </c>
    </row>
    <row r="14" spans="1:3" x14ac:dyDescent="0.25">
      <c r="A14" t="s">
        <v>22</v>
      </c>
      <c r="B14" s="11">
        <v>0.15</v>
      </c>
      <c r="C14" s="6" t="s">
        <v>23</v>
      </c>
    </row>
    <row r="15" spans="1:3" x14ac:dyDescent="0.25">
      <c r="A15" t="s">
        <v>24</v>
      </c>
      <c r="B15" s="7">
        <v>20</v>
      </c>
      <c r="C15" s="6" t="s">
        <v>25</v>
      </c>
    </row>
    <row r="16" spans="1:3" x14ac:dyDescent="0.25">
      <c r="A16" t="s">
        <v>26</v>
      </c>
      <c r="B16" s="7">
        <v>1.5</v>
      </c>
      <c r="C16" s="6" t="s">
        <v>27</v>
      </c>
    </row>
    <row r="17" spans="1:3" x14ac:dyDescent="0.25">
      <c r="A17" t="s">
        <v>28</v>
      </c>
      <c r="B17" s="7">
        <v>0</v>
      </c>
      <c r="C17" s="6" t="s">
        <v>29</v>
      </c>
    </row>
    <row r="18" spans="1:3" x14ac:dyDescent="0.25">
      <c r="A18" t="s">
        <v>30</v>
      </c>
      <c r="B18" s="5">
        <v>1</v>
      </c>
      <c r="C18" s="6" t="s">
        <v>31</v>
      </c>
    </row>
    <row r="19" spans="1:3" x14ac:dyDescent="0.25">
      <c r="A19" t="s">
        <v>32</v>
      </c>
      <c r="B19" s="7">
        <v>0</v>
      </c>
      <c r="C19" s="6" t="s">
        <v>33</v>
      </c>
    </row>
    <row r="20" spans="1:3" x14ac:dyDescent="0.25">
      <c r="A20" t="s">
        <v>34</v>
      </c>
      <c r="B20" s="10">
        <v>0.3</v>
      </c>
      <c r="C20" s="6" t="s">
        <v>35</v>
      </c>
    </row>
    <row r="21" spans="1:3" x14ac:dyDescent="0.25">
      <c r="A21" s="3" t="s">
        <v>36</v>
      </c>
      <c r="B21" s="4"/>
      <c r="C21" s="4"/>
    </row>
    <row r="22" spans="1:3" x14ac:dyDescent="0.25">
      <c r="A22" t="s">
        <v>37</v>
      </c>
      <c r="B22" s="10">
        <v>0.065</v>
      </c>
      <c r="C22" s="6" t="s">
        <v>38</v>
      </c>
    </row>
    <row r="23" spans="1:3" x14ac:dyDescent="0.25">
      <c r="A23" t="s">
        <v>39</v>
      </c>
      <c r="B23" s="7">
        <v>0.2</v>
      </c>
      <c r="C23" s="6" t="s">
        <v>40</v>
      </c>
    </row>
    <row r="24" spans="1:3" x14ac:dyDescent="0.25">
      <c r="A24" t="s">
        <v>41</v>
      </c>
      <c r="B24" s="12">
        <v>0.03</v>
      </c>
      <c r="C24" s="6" t="s">
        <v>42</v>
      </c>
    </row>
    <row r="25" spans="1:3" x14ac:dyDescent="0.25">
      <c r="A25" t="s">
        <v>43</v>
      </c>
      <c r="B25" s="13">
        <v>0.25</v>
      </c>
      <c r="C25" s="6" t="s">
        <v>42</v>
      </c>
    </row>
    <row r="26" ht="42" customHeight="1" spans="1:1" x14ac:dyDescent="0.25">
      <c r="A26" s="14" t="s">
        <v>44</v>
      </c>
    </row>
    <row r="27" spans="1:3" x14ac:dyDescent="0.25">
      <c r="A27" t="s">
        <v>45</v>
      </c>
      <c r="B27" s="15">
        <f>MIN(MAX(B22+B24,0),1)</f>
        <v>0.095</v>
      </c>
      <c r="C27" s="6" t="s">
        <v>46</v>
      </c>
    </row>
    <row r="28" spans="1:3" x14ac:dyDescent="0.25">
      <c r="A28" t="s">
        <v>47</v>
      </c>
      <c r="B28" s="16">
        <f>MAX(B23+B25,0)</f>
        <v>0.45</v>
      </c>
      <c r="C28" s="6" t="s">
        <v>48</v>
      </c>
    </row>
    <row r="29" spans="1:3" x14ac:dyDescent="0.25">
      <c r="A29" s="3" t="s">
        <v>49</v>
      </c>
      <c r="B29" s="4"/>
      <c r="C29" s="4"/>
    </row>
    <row r="30" spans="1:3" x14ac:dyDescent="0.25">
      <c r="A30" t="s">
        <v>50</v>
      </c>
      <c r="B30" s="17">
        <f>MAX(B7,0)+MAX(B8,0)/60</f>
        <v>2.5</v>
      </c>
      <c r="C30" s="6" t="s">
        <v>51</v>
      </c>
    </row>
    <row r="31" spans="1:3" x14ac:dyDescent="0.25">
      <c r="A31" t="s">
        <v>52</v>
      </c>
      <c r="B31" s="16">
        <f>IF(MAX(B5,0)&gt;0,MAX(B4,0)/MAX(B5,0)*MAX(B6,0),0)</f>
        <v>1</v>
      </c>
      <c r="C31" s="6" t="s">
        <v>53</v>
      </c>
    </row>
    <row r="32" spans="1:3" x14ac:dyDescent="0.25">
      <c r="A32" t="s">
        <v>54</v>
      </c>
      <c r="B32" s="16">
        <f>MAX(B9,0)/1000*B30*MAX(B10,0)</f>
        <v>0.06375</v>
      </c>
      <c r="C32" s="6" t="s">
        <v>55</v>
      </c>
    </row>
    <row r="33" spans="1:3" x14ac:dyDescent="0.25">
      <c r="A33" t="s">
        <v>56</v>
      </c>
      <c r="B33" s="16">
        <f>IF(MAX(B12,0)&gt;0,MAX(B11,0)/MAX(B12,0)*B30,0)</f>
        <v>0.625</v>
      </c>
      <c r="C33" s="6" t="s">
        <v>57</v>
      </c>
    </row>
    <row r="34" spans="1:3" x14ac:dyDescent="0.25">
      <c r="A34" t="s">
        <v>58</v>
      </c>
      <c r="B34" s="16">
        <f>MAX(B14,0)*MAX(B15,0)</f>
        <v>3</v>
      </c>
      <c r="C34" s="6" t="s">
        <v>59</v>
      </c>
    </row>
    <row r="35" spans="1:3" x14ac:dyDescent="0.25">
      <c r="A35" t="s">
        <v>60</v>
      </c>
      <c r="B35" s="16">
        <f>B31+B32+B33+B34+MAX(B16,0)+MAX(B17,0)</f>
        <v>6.18875</v>
      </c>
      <c r="C35" s="6" t="s">
        <v>61</v>
      </c>
    </row>
    <row r="36" spans="1:3" x14ac:dyDescent="0.25">
      <c r="A36" t="s">
        <v>62</v>
      </c>
      <c r="B36" s="16">
        <f>B35/(1-MIN(MAX(B13,0),0.95))</f>
        <v>6.5144736842</v>
      </c>
      <c r="C36" s="6" t="s">
        <v>63</v>
      </c>
    </row>
    <row r="37" spans="1:3" x14ac:dyDescent="0.25">
      <c r="A37" s="3" t="s">
        <v>64</v>
      </c>
      <c r="B37" s="4"/>
      <c r="C37" s="4"/>
    </row>
    <row r="38" spans="1:3" x14ac:dyDescent="0.25">
      <c r="A38" t="s">
        <v>65</v>
      </c>
      <c r="B38" s="15">
        <f>1-B27-MIN(MAX(B20,0),1)</f>
        <v>0.605</v>
      </c>
      <c r="C38" s="6" t="s">
        <v>66</v>
      </c>
    </row>
    <row r="39" spans="1:3" x14ac:dyDescent="0.25">
      <c r="A39" t="s">
        <v>67</v>
      </c>
      <c r="B39" s="16">
        <f>MAX(IF(B38&gt;0,(B36+B28)/B38,MAX(B19,0)),MAX(B19,0),0)</f>
        <v>11.511526751</v>
      </c>
      <c r="C39" s="6" t="s">
        <v>68</v>
      </c>
    </row>
    <row r="40" spans="1:3" x14ac:dyDescent="0.25">
      <c r="A40" t="s">
        <v>69</v>
      </c>
      <c r="B40" t="b">
        <f>OR(NOT(B38&gt;0),MAX(B19,0)&gt;IF(B38&gt;0,(B36+B28)/B38,MAX(B19,0)))</f>
        <v>0</v>
      </c>
      <c r="C40" s="6" t="s">
        <v>70</v>
      </c>
    </row>
    <row r="41" spans="1:3" x14ac:dyDescent="0.25">
      <c r="A41" t="s">
        <v>71</v>
      </c>
      <c r="B41" s="16">
        <f>B39-B36-B28-B39*B27</f>
        <v>3.4534580252</v>
      </c>
      <c r="C41" s="6" t="s">
        <v>72</v>
      </c>
    </row>
    <row r="42" spans="1:3" x14ac:dyDescent="0.25">
      <c r="A42" t="s">
        <v>73</v>
      </c>
      <c r="B42" s="15">
        <f>IF(B39&gt;0,B41/B39,0)</f>
        <v>0.3</v>
      </c>
      <c r="C42" s="6" t="s">
        <v>74</v>
      </c>
    </row>
    <row r="43" spans="1:3" x14ac:dyDescent="0.25">
      <c r="A43" t="s">
        <v>75</v>
      </c>
      <c r="B43" s="15">
        <f>IF(B36&gt;0,B41/B36,0)</f>
        <v>0.53012080371</v>
      </c>
      <c r="C43" s="6" t="s">
        <v>76</v>
      </c>
    </row>
    <row r="44" spans="1:3" x14ac:dyDescent="0.25">
      <c r="A44" t="s">
        <v>77</v>
      </c>
      <c r="B44" s="16">
        <f>B39/MAX(B18,1)</f>
        <v>11.511526751</v>
      </c>
      <c r="C44" s="6" t="s">
        <v>78</v>
      </c>
    </row>
    <row r="45" spans="1:3" x14ac:dyDescent="0.25">
      <c r="A45" t="s">
        <v>79</v>
      </c>
      <c r="B45" s="16">
        <f>IF(B30&gt;0,B41/B30,0)</f>
        <v>1.3813832101</v>
      </c>
      <c r="C45" s="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118" customWidth="1"/>
  </cols>
  <sheetData>
    <row r="1" spans="1:1" x14ac:dyDescent="0.25">
      <c r="A1" s="18" t="s">
        <v>81</v>
      </c>
    </row>
    <row r="2" spans="1:1" x14ac:dyDescent="0.25">
      <c r="A2" s="19" t="s">
        <v>82</v>
      </c>
    </row>
    <row r="3" spans="1:1" x14ac:dyDescent="0.25">
      <c r="A3" s="19" t="s">
        <v>83</v>
      </c>
    </row>
    <row r="4" spans="1:1" x14ac:dyDescent="0.25">
      <c r="A4" s="19" t="s">
        <v>84</v>
      </c>
    </row>
    <row r="5" spans="1:1" x14ac:dyDescent="0.25">
      <c r="A5" s="19" t="s">
        <v>85</v>
      </c>
    </row>
    <row r="6" spans="1:1" x14ac:dyDescent="0.25">
      <c r="A6" s="19" t="s">
        <v>86</v>
      </c>
    </row>
    <row r="7" spans="1:1" x14ac:dyDescent="0.25">
      <c r="A7" s="19" t="s">
        <v>87</v>
      </c>
    </row>
    <row r="8" spans="1:1" x14ac:dyDescent="0.25">
      <c r="A8" s="19" t="s">
        <v>88</v>
      </c>
    </row>
    <row r="9" spans="1:1" x14ac:dyDescent="0.25">
      <c r="A9" s="19" t="s">
        <v>89</v>
      </c>
    </row>
    <row r="10" spans="1:1" x14ac:dyDescent="0.25">
      <c r="A10" s="19" t="s">
        <v>90</v>
      </c>
    </row>
    <row r="11" spans="1:1" x14ac:dyDescent="0.25">
      <c r="A11" s="19" t="s">
        <v>91</v>
      </c>
    </row>
    <row r="12" spans="1:1" x14ac:dyDescent="0.25">
      <c r="A12" s="19" t="s">
        <v>92</v>
      </c>
    </row>
    <row r="13" spans="1:1" x14ac:dyDescent="0.25">
      <c r="A13" s="19" t="s">
        <v>82</v>
      </c>
    </row>
    <row r="14" spans="1:1" x14ac:dyDescent="0.25">
      <c r="A14" s="19" t="s">
        <v>93</v>
      </c>
    </row>
    <row r="15" spans="1:1" x14ac:dyDescent="0.25">
      <c r="A15" s="1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3dprintcosts.com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